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915" windowHeight="9270"/>
  </bookViews>
  <sheets>
    <sheet name="Calculs" sheetId="1" r:id="rId1"/>
    <sheet name="Calculs manuels" sheetId="2" r:id="rId2"/>
  </sheets>
  <definedNames>
    <definedName name="a_1">Calculs!$S$14</definedName>
    <definedName name="a_2">Calculs!$T$14</definedName>
    <definedName name="a_3">Calculs!$U$14</definedName>
    <definedName name="Coeff">Calculs!$J$24</definedName>
    <definedName name="Lt">Calculs!$H$9</definedName>
    <definedName name="P_1">Calculs!$D$9</definedName>
    <definedName name="P_2">Calculs!$F$9</definedName>
    <definedName name="P1imp">Calculs!$D$38</definedName>
    <definedName name="P2imp">Calculs!$C$38</definedName>
    <definedName name="R_1">Calculs!$C$9</definedName>
    <definedName name="R_2">Calculs!$E$9</definedName>
    <definedName name="X_1">Calculs!$S$25</definedName>
    <definedName name="Xv_1">Calculs!$S$25</definedName>
    <definedName name="Xv_2">Calculs!$S$26</definedName>
    <definedName name="Y_1">Calculs!$T$25</definedName>
    <definedName name="Y_2">Calculs!$U$25</definedName>
    <definedName name="α">Calculs!$C$16:$C$20</definedName>
    <definedName name="α1">Calculs!$C$30</definedName>
    <definedName name="α1rad">Calculs!$X$20</definedName>
    <definedName name="φ">Calculs!$W$20</definedName>
    <definedName name="φdeg">Calculs!$G$9</definedName>
  </definedNames>
  <calcPr calcId="145621"/>
</workbook>
</file>

<file path=xl/calcChain.xml><?xml version="1.0" encoding="utf-8"?>
<calcChain xmlns="http://schemas.openxmlformats.org/spreadsheetml/2006/main">
  <c r="S14" i="1" l="1"/>
  <c r="X20" i="1" l="1"/>
  <c r="D38" i="1" l="1"/>
  <c r="C38" i="1"/>
  <c r="W20" i="1"/>
  <c r="T26" i="1"/>
  <c r="T14" i="1"/>
  <c r="T17" i="1" s="1"/>
  <c r="T20" i="1" s="1"/>
  <c r="U14" i="1"/>
  <c r="U17" i="1" s="1"/>
  <c r="I17" i="1"/>
  <c r="C16" i="1" l="1"/>
  <c r="C18" i="1"/>
  <c r="C20" i="1"/>
  <c r="C19" i="1"/>
  <c r="C17" i="1"/>
  <c r="D17" i="1" s="1"/>
  <c r="S17" i="1"/>
  <c r="S20" i="1" s="1"/>
  <c r="U26" i="1"/>
  <c r="S25" i="1"/>
  <c r="U25" i="1" s="1"/>
  <c r="U20" i="1"/>
  <c r="E18" i="1" l="1"/>
  <c r="F18" i="1"/>
  <c r="F19" i="1"/>
  <c r="E19" i="1"/>
  <c r="E20" i="1"/>
  <c r="F20" i="1"/>
  <c r="E16" i="1"/>
  <c r="F16" i="1"/>
  <c r="E17" i="1"/>
  <c r="H17" i="1" s="1"/>
  <c r="F17" i="1"/>
  <c r="D16" i="1"/>
  <c r="G17" i="1" s="1"/>
  <c r="D19" i="1"/>
  <c r="D18" i="1"/>
  <c r="D20" i="1"/>
  <c r="T25" i="1"/>
</calcChain>
</file>

<file path=xl/sharedStrings.xml><?xml version="1.0" encoding="utf-8"?>
<sst xmlns="http://schemas.openxmlformats.org/spreadsheetml/2006/main" count="76" uniqueCount="47">
  <si>
    <t>(mm)</t>
  </si>
  <si>
    <t>( ° )</t>
  </si>
  <si>
    <t>(rad)</t>
  </si>
  <si>
    <t>β1</t>
  </si>
  <si>
    <t>β2</t>
  </si>
  <si>
    <t>Y1</t>
  </si>
  <si>
    <t>Y2</t>
  </si>
  <si>
    <t>X</t>
  </si>
  <si>
    <t>Pente</t>
  </si>
  <si>
    <t xml:space="preserve"> hélice 1</t>
  </si>
  <si>
    <t>a_1</t>
  </si>
  <si>
    <t>a_2</t>
  </si>
  <si>
    <t xml:space="preserve"> hélice 2</t>
  </si>
  <si>
    <t>NOTA : la pente a3 est la pente de l'hélice formée par les projections radiales des points de l'hélice 2 sur le cylindre de rayon R1</t>
  </si>
  <si>
    <t>a_3</t>
  </si>
  <si>
    <t>β3</t>
  </si>
  <si>
    <t>k</t>
  </si>
  <si>
    <t>Long. totale</t>
  </si>
  <si>
    <t>Déphasage φ</t>
  </si>
  <si>
    <t>Pas1</t>
  </si>
  <si>
    <t>Pas 2</t>
  </si>
  <si>
    <t>Rayon 1</t>
  </si>
  <si>
    <t>Rayon 2</t>
  </si>
  <si>
    <t>Angle jonction</t>
  </si>
  <si>
    <t>Vérification des équations des droites</t>
  </si>
  <si>
    <t>Vérif identité positions en Z</t>
  </si>
  <si>
    <t>Hélices 1 et 2</t>
  </si>
  <si>
    <t>α</t>
  </si>
  <si>
    <t xml:space="preserve">hélice 1 </t>
  </si>
  <si>
    <t>hélices 2 et 3</t>
  </si>
  <si>
    <t>liaisons</t>
  </si>
  <si>
    <t>Hélice 1 à gauche</t>
  </si>
  <si>
    <t>Hélice 2 à droite</t>
  </si>
  <si>
    <t>Résultats</t>
  </si>
  <si>
    <r>
      <rPr>
        <b/>
        <sz val="10"/>
        <color rgb="FFFF0000"/>
        <rFont val="Arial"/>
        <family val="2"/>
      </rPr>
      <t>Entrez vos données dans les cellules jaunes</t>
    </r>
    <r>
      <rPr>
        <sz val="10"/>
        <color rgb="FFFF0000"/>
        <rFont val="Arial"/>
        <family val="2"/>
      </rPr>
      <t xml:space="preserve"> </t>
    </r>
    <r>
      <rPr>
        <sz val="10"/>
        <color rgb="FFFF9999"/>
        <rFont val="Arial"/>
        <family val="2"/>
      </rPr>
      <t>(voir aussi feuille Calculs manuels)</t>
    </r>
  </si>
  <si>
    <r>
      <t xml:space="preserve"> hélice 2</t>
    </r>
    <r>
      <rPr>
        <b/>
        <sz val="10"/>
        <color rgb="FF7030A0"/>
        <rFont val="Arial"/>
        <family val="2"/>
      </rPr>
      <t xml:space="preserve"> *</t>
    </r>
  </si>
  <si>
    <t>α (imposé)</t>
  </si>
  <si>
    <t>P1 (avec P2 imposé)</t>
  </si>
  <si>
    <t>P2 (avec P1 imposé)</t>
  </si>
  <si>
    <t>α
(imposé)</t>
  </si>
  <si>
    <t>Pas axial des jonctions</t>
  </si>
  <si>
    <t>Angle entre
2 jonctions</t>
  </si>
  <si>
    <t>Calcul de l'angle des jonctions pour les pas imposés</t>
  </si>
  <si>
    <t>Calcul de l'un des pas pour un angle entre jonctions imposé</t>
  </si>
  <si>
    <t>Entrez l'angle dans la cellule jaune</t>
  </si>
  <si>
    <t>Reportez ensuite le pas trouvé dans la cellule correspondante du premier tableau afin d'obtenir les positions des jonctions pour l'angle imposé</t>
  </si>
  <si>
    <t>Calculs intermédiaires et pour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</si>
</sst>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9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rgb="FF0070C0"/>
      <name val="Arial"/>
      <family val="2"/>
    </font>
    <font>
      <sz val="10"/>
      <color rgb="FF7030A0"/>
      <name val="Arial"/>
      <family val="2"/>
    </font>
    <font>
      <sz val="10"/>
      <color rgb="FFFF9999"/>
      <name val="Arial"/>
      <family val="2"/>
    </font>
    <font>
      <b/>
      <sz val="10"/>
      <color rgb="FF7030A0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3" borderId="3" xfId="0" applyNumberFormat="1" applyFill="1" applyBorder="1" applyAlignment="1">
      <alignment horizontal="center"/>
    </xf>
    <xf numFmtId="165" fontId="0" fillId="3" borderId="3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0" borderId="0" xfId="0" applyFont="1"/>
    <xf numFmtId="0" fontId="0" fillId="0" borderId="5" xfId="0" applyBorder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9" xfId="0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4" fillId="0" borderId="3" xfId="0" applyFont="1" applyBorder="1" applyAlignment="1">
      <alignment horizontal="center"/>
    </xf>
    <xf numFmtId="0" fontId="4" fillId="0" borderId="3" xfId="0" applyFont="1" applyBorder="1"/>
    <xf numFmtId="0" fontId="5" fillId="0" borderId="3" xfId="0" applyFont="1" applyBorder="1" applyAlignment="1">
      <alignment horizontal="center"/>
    </xf>
    <xf numFmtId="0" fontId="5" fillId="0" borderId="3" xfId="0" applyFont="1" applyBorder="1"/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Alignment="1">
      <alignment horizontal="justify" vertical="top" wrapText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4" xfId="0" applyBorder="1" applyAlignment="1">
      <alignment vertical="center" wrapText="1"/>
    </xf>
    <xf numFmtId="164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0" xfId="0" applyBorder="1" applyAlignment="1">
      <alignment horizontal="center"/>
    </xf>
    <xf numFmtId="0" fontId="8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Border="1"/>
    <xf numFmtId="0" fontId="0" fillId="0" borderId="12" xfId="0" applyBorder="1" applyAlignment="1">
      <alignment horizontal="center"/>
    </xf>
    <xf numFmtId="164" fontId="0" fillId="0" borderId="12" xfId="0" applyNumberFormat="1" applyBorder="1"/>
    <xf numFmtId="0" fontId="3" fillId="0" borderId="11" xfId="0" applyFont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0" fillId="0" borderId="11" xfId="0" applyBorder="1" applyAlignment="1">
      <alignment horizontal="justify" vertical="center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712444</xdr:colOff>
      <xdr:row>22</xdr:row>
      <xdr:rowOff>156883</xdr:rowOff>
    </xdr:from>
    <xdr:to>
      <xdr:col>17</xdr:col>
      <xdr:colOff>622610</xdr:colOff>
      <xdr:row>45</xdr:row>
      <xdr:rowOff>2429</xdr:rowOff>
    </xdr:to>
    <xdr:grpSp>
      <xdr:nvGrpSpPr>
        <xdr:cNvPr id="26" name="Groupe 25"/>
        <xdr:cNvGrpSpPr/>
      </xdr:nvGrpSpPr>
      <xdr:grpSpPr>
        <a:xfrm>
          <a:off x="6909297" y="3697942"/>
          <a:ext cx="6880225" cy="3554693"/>
          <a:chOff x="6405032" y="3379264"/>
          <a:chExt cx="6880225" cy="3595158"/>
        </a:xfrm>
      </xdr:grpSpPr>
      <xdr:sp macro="" textlink="">
        <xdr:nvSpPr>
          <xdr:cNvPr id="1041" name="Arc 1040"/>
          <xdr:cNvSpPr/>
        </xdr:nvSpPr>
        <xdr:spPr>
          <a:xfrm>
            <a:off x="10567457" y="4846081"/>
            <a:ext cx="2171700" cy="2128341"/>
          </a:xfrm>
          <a:prstGeom prst="arc">
            <a:avLst>
              <a:gd name="adj1" fmla="val 11857681"/>
              <a:gd name="adj2" fmla="val 0"/>
            </a:avLst>
          </a:prstGeom>
          <a:ln w="3175">
            <a:solidFill>
              <a:schemeClr val="tx1">
                <a:lumMod val="50000"/>
                <a:lumOff val="50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043" name="Arc 1042"/>
          <xdr:cNvSpPr/>
        </xdr:nvSpPr>
        <xdr:spPr>
          <a:xfrm>
            <a:off x="8510057" y="4920759"/>
            <a:ext cx="2019300" cy="1978984"/>
          </a:xfrm>
          <a:prstGeom prst="arc">
            <a:avLst>
              <a:gd name="adj1" fmla="val 21084983"/>
              <a:gd name="adj2" fmla="val 0"/>
            </a:avLst>
          </a:prstGeom>
          <a:ln>
            <a:solidFill>
              <a:schemeClr val="tx1">
                <a:lumMod val="50000"/>
                <a:lumOff val="50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6" name="Connecteur droit avec flèche 5"/>
          <xdr:cNvCxnSpPr/>
        </xdr:nvCxnSpPr>
        <xdr:spPr>
          <a:xfrm>
            <a:off x="6405032" y="5910251"/>
            <a:ext cx="6515100" cy="0"/>
          </a:xfrm>
          <a:prstGeom prst="straightConnector1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Connecteur droit avec flèche 7"/>
          <xdr:cNvCxnSpPr/>
        </xdr:nvCxnSpPr>
        <xdr:spPr>
          <a:xfrm flipV="1">
            <a:off x="8587114" y="3649974"/>
            <a:ext cx="0" cy="2772447"/>
          </a:xfrm>
          <a:prstGeom prst="straightConnector1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Connecteur droit 3"/>
          <xdr:cNvCxnSpPr/>
        </xdr:nvCxnSpPr>
        <xdr:spPr>
          <a:xfrm>
            <a:off x="6667500" y="4423839"/>
            <a:ext cx="4978583" cy="1466497"/>
          </a:xfrm>
          <a:prstGeom prst="line">
            <a:avLst/>
          </a:prstGeom>
          <a:ln w="63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" name="Connecteur droit 83"/>
          <xdr:cNvCxnSpPr/>
        </xdr:nvCxnSpPr>
        <xdr:spPr>
          <a:xfrm flipV="1">
            <a:off x="9528257" y="5844907"/>
            <a:ext cx="0" cy="102683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" name="Connecteur droit 94"/>
          <xdr:cNvCxnSpPr/>
        </xdr:nvCxnSpPr>
        <xdr:spPr>
          <a:xfrm flipV="1">
            <a:off x="8468318" y="5536858"/>
            <a:ext cx="3732141" cy="519019"/>
          </a:xfrm>
          <a:prstGeom prst="line">
            <a:avLst/>
          </a:prstGeom>
          <a:ln w="12700">
            <a:solidFill>
              <a:srgbClr val="7030A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" name="Connecteur droit 107"/>
          <xdr:cNvCxnSpPr/>
        </xdr:nvCxnSpPr>
        <xdr:spPr>
          <a:xfrm flipV="1">
            <a:off x="8577214" y="5256813"/>
            <a:ext cx="2464995" cy="342800"/>
          </a:xfrm>
          <a:prstGeom prst="line">
            <a:avLst/>
          </a:prstGeom>
          <a:ln>
            <a:solidFill>
              <a:schemeClr val="accent4">
                <a:lumMod val="40000"/>
                <a:lumOff val="6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" name="Connecteur droit 113"/>
          <xdr:cNvCxnSpPr/>
        </xdr:nvCxnSpPr>
        <xdr:spPr>
          <a:xfrm flipV="1">
            <a:off x="8537615" y="4892755"/>
            <a:ext cx="1989815" cy="276718"/>
          </a:xfrm>
          <a:prstGeom prst="line">
            <a:avLst/>
          </a:prstGeom>
          <a:ln>
            <a:solidFill>
              <a:schemeClr val="accent4">
                <a:lumMod val="40000"/>
                <a:lumOff val="6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5" name="Connecteur droit 114"/>
          <xdr:cNvCxnSpPr/>
        </xdr:nvCxnSpPr>
        <xdr:spPr>
          <a:xfrm flipV="1">
            <a:off x="7765448" y="4566036"/>
            <a:ext cx="1970016" cy="271849"/>
          </a:xfrm>
          <a:prstGeom prst="line">
            <a:avLst/>
          </a:prstGeom>
          <a:ln>
            <a:solidFill>
              <a:schemeClr val="accent4">
                <a:lumMod val="40000"/>
                <a:lumOff val="6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" name="Connecteur droit 121"/>
          <xdr:cNvCxnSpPr/>
        </xdr:nvCxnSpPr>
        <xdr:spPr>
          <a:xfrm flipV="1">
            <a:off x="6775490" y="4135385"/>
            <a:ext cx="2811481" cy="390985"/>
          </a:xfrm>
          <a:prstGeom prst="line">
            <a:avLst/>
          </a:prstGeom>
          <a:ln>
            <a:solidFill>
              <a:schemeClr val="accent4">
                <a:lumMod val="40000"/>
                <a:lumOff val="6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6" name="Ellipse 135"/>
          <xdr:cNvSpPr/>
        </xdr:nvSpPr>
        <xdr:spPr>
          <a:xfrm>
            <a:off x="6884386" y="4482022"/>
            <a:ext cx="59397" cy="56009"/>
          </a:xfrm>
          <a:prstGeom prst="ellipse">
            <a:avLst/>
          </a:prstGeom>
          <a:noFill/>
          <a:ln w="3175">
            <a:solidFill>
              <a:schemeClr val="accent3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37" name="Ellipse 136"/>
          <xdr:cNvSpPr/>
        </xdr:nvSpPr>
        <xdr:spPr>
          <a:xfrm>
            <a:off x="7913942" y="4780737"/>
            <a:ext cx="59397" cy="56009"/>
          </a:xfrm>
          <a:prstGeom prst="ellipse">
            <a:avLst/>
          </a:prstGeom>
          <a:noFill/>
          <a:ln w="3175">
            <a:solidFill>
              <a:schemeClr val="accent3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39" name="Ellipse 138"/>
          <xdr:cNvSpPr/>
        </xdr:nvSpPr>
        <xdr:spPr>
          <a:xfrm>
            <a:off x="8943498" y="5078203"/>
            <a:ext cx="59397" cy="56009"/>
          </a:xfrm>
          <a:prstGeom prst="ellipse">
            <a:avLst/>
          </a:prstGeom>
          <a:noFill/>
          <a:ln w="3175">
            <a:solidFill>
              <a:schemeClr val="accent3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40" name="Ellipse 139"/>
          <xdr:cNvSpPr/>
        </xdr:nvSpPr>
        <xdr:spPr>
          <a:xfrm>
            <a:off x="9933456" y="5378166"/>
            <a:ext cx="59397" cy="56009"/>
          </a:xfrm>
          <a:prstGeom prst="ellipse">
            <a:avLst/>
          </a:prstGeom>
          <a:noFill/>
          <a:ln w="3175">
            <a:solidFill>
              <a:schemeClr val="accent3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42" name="Ellipse 141"/>
          <xdr:cNvSpPr/>
        </xdr:nvSpPr>
        <xdr:spPr>
          <a:xfrm>
            <a:off x="10963012" y="5676880"/>
            <a:ext cx="59397" cy="56009"/>
          </a:xfrm>
          <a:prstGeom prst="ellipse">
            <a:avLst/>
          </a:prstGeom>
          <a:solidFill>
            <a:schemeClr val="accent3">
              <a:lumMod val="50000"/>
            </a:schemeClr>
          </a:solidFill>
          <a:ln w="3175">
            <a:solidFill>
              <a:schemeClr val="accent3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43" name="Ellipse 142"/>
          <xdr:cNvSpPr>
            <a:spLocks noChangeAspect="1"/>
          </xdr:cNvSpPr>
        </xdr:nvSpPr>
        <xdr:spPr>
          <a:xfrm>
            <a:off x="9498558" y="5882246"/>
            <a:ext cx="22500" cy="36000"/>
          </a:xfrm>
          <a:prstGeom prst="ellipse">
            <a:avLst/>
          </a:prstGeom>
          <a:solidFill>
            <a:schemeClr val="tx1"/>
          </a:solidFill>
          <a:ln w="31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027" name="ZoneTexte 1026"/>
          <xdr:cNvSpPr txBox="1"/>
        </xdr:nvSpPr>
        <xdr:spPr>
          <a:xfrm>
            <a:off x="8517816" y="4752732"/>
            <a:ext cx="445481" cy="2520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P1</a:t>
            </a:r>
          </a:p>
        </xdr:txBody>
      </xdr:sp>
      <xdr:sp macro="" textlink="">
        <xdr:nvSpPr>
          <xdr:cNvPr id="146" name="ZoneTexte 145"/>
          <xdr:cNvSpPr txBox="1"/>
        </xdr:nvSpPr>
        <xdr:spPr>
          <a:xfrm>
            <a:off x="12948671" y="5770229"/>
            <a:ext cx="336586" cy="2520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X</a:t>
            </a:r>
          </a:p>
        </xdr:txBody>
      </xdr:sp>
      <xdr:sp macro="" textlink="">
        <xdr:nvSpPr>
          <xdr:cNvPr id="147" name="Ellipse 146"/>
          <xdr:cNvSpPr>
            <a:spLocks noChangeAspect="1"/>
          </xdr:cNvSpPr>
        </xdr:nvSpPr>
        <xdr:spPr>
          <a:xfrm>
            <a:off x="8567998" y="4976767"/>
            <a:ext cx="22500" cy="36000"/>
          </a:xfrm>
          <a:prstGeom prst="ellipse">
            <a:avLst/>
          </a:prstGeom>
          <a:solidFill>
            <a:schemeClr val="tx1"/>
          </a:solidFill>
          <a:ln w="31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48" name="Ellipse 147"/>
          <xdr:cNvSpPr>
            <a:spLocks noChangeAspect="1"/>
          </xdr:cNvSpPr>
        </xdr:nvSpPr>
        <xdr:spPr>
          <a:xfrm>
            <a:off x="11616385" y="5882246"/>
            <a:ext cx="22500" cy="36000"/>
          </a:xfrm>
          <a:prstGeom prst="ellipse">
            <a:avLst/>
          </a:prstGeom>
          <a:solidFill>
            <a:schemeClr val="tx1"/>
          </a:solidFill>
          <a:ln w="31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49" name="ZoneTexte 148"/>
          <xdr:cNvSpPr txBox="1"/>
        </xdr:nvSpPr>
        <xdr:spPr>
          <a:xfrm>
            <a:off x="11400644" y="5881011"/>
            <a:ext cx="643473" cy="2520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2.</a:t>
            </a:r>
            <a:r>
              <a:rPr lang="az-Cyrl-AZ" sz="1100"/>
              <a:t>п</a:t>
            </a:r>
            <a:r>
              <a:rPr lang="fr-FR" sz="1100"/>
              <a:t>.R1</a:t>
            </a:r>
          </a:p>
        </xdr:txBody>
      </xdr:sp>
      <xdr:sp macro="" textlink="">
        <xdr:nvSpPr>
          <xdr:cNvPr id="150" name="ZoneTexte 149"/>
          <xdr:cNvSpPr txBox="1"/>
        </xdr:nvSpPr>
        <xdr:spPr>
          <a:xfrm>
            <a:off x="8468318" y="3379264"/>
            <a:ext cx="336586" cy="2520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Y</a:t>
            </a:r>
          </a:p>
        </xdr:txBody>
      </xdr:sp>
      <xdr:sp macro="" textlink="">
        <xdr:nvSpPr>
          <xdr:cNvPr id="151" name="ZoneTexte 150"/>
          <xdr:cNvSpPr txBox="1"/>
        </xdr:nvSpPr>
        <xdr:spPr>
          <a:xfrm>
            <a:off x="8369323" y="5844907"/>
            <a:ext cx="336586" cy="2520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0</a:t>
            </a:r>
          </a:p>
        </xdr:txBody>
      </xdr:sp>
      <xdr:sp macro="" textlink="">
        <xdr:nvSpPr>
          <xdr:cNvPr id="152" name="ZoneTexte 151"/>
          <xdr:cNvSpPr txBox="1"/>
        </xdr:nvSpPr>
        <xdr:spPr>
          <a:xfrm>
            <a:off x="9301933" y="5881011"/>
            <a:ext cx="643473" cy="2520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l-GR" sz="1100">
                <a:latin typeface="Arial"/>
                <a:cs typeface="Arial"/>
              </a:rPr>
              <a:t>φ</a:t>
            </a:r>
            <a:r>
              <a:rPr lang="fr-FR" sz="1100">
                <a:latin typeface="+mn-lt"/>
                <a:cs typeface="Arial"/>
              </a:rPr>
              <a:t>.R1</a:t>
            </a:r>
            <a:endParaRPr lang="fr-FR" sz="1100">
              <a:latin typeface="+mn-lt"/>
            </a:endParaRPr>
          </a:p>
        </xdr:txBody>
      </xdr:sp>
      <xdr:sp macro="" textlink="">
        <xdr:nvSpPr>
          <xdr:cNvPr id="174" name="ZoneTexte 173"/>
          <xdr:cNvSpPr txBox="1"/>
        </xdr:nvSpPr>
        <xdr:spPr>
          <a:xfrm>
            <a:off x="11559115" y="4632632"/>
            <a:ext cx="381000" cy="2520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l-GR" sz="1100">
                <a:solidFill>
                  <a:srgbClr val="FF0000"/>
                </a:solidFill>
                <a:latin typeface="Arial"/>
                <a:cs typeface="Arial"/>
              </a:rPr>
              <a:t>β</a:t>
            </a:r>
            <a:r>
              <a:rPr lang="fr-FR" sz="1100">
                <a:solidFill>
                  <a:srgbClr val="FF0000"/>
                </a:solidFill>
                <a:latin typeface="Arial"/>
                <a:cs typeface="Arial"/>
              </a:rPr>
              <a:t>1</a:t>
            </a:r>
            <a:endParaRPr lang="fr-FR" sz="1100">
              <a:solidFill>
                <a:srgbClr val="FF0000"/>
              </a:solidFill>
            </a:endParaRPr>
          </a:p>
        </xdr:txBody>
      </xdr:sp>
      <xdr:sp macro="" textlink="">
        <xdr:nvSpPr>
          <xdr:cNvPr id="176" name="ZoneTexte 175"/>
          <xdr:cNvSpPr txBox="1"/>
        </xdr:nvSpPr>
        <xdr:spPr>
          <a:xfrm>
            <a:off x="10567457" y="5695550"/>
            <a:ext cx="381000" cy="2520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l-GR" sz="1100">
                <a:solidFill>
                  <a:srgbClr val="7030A0"/>
                </a:solidFill>
                <a:latin typeface="Arial"/>
                <a:cs typeface="Arial"/>
              </a:rPr>
              <a:t>β</a:t>
            </a:r>
            <a:r>
              <a:rPr lang="fr-FR" sz="1100">
                <a:solidFill>
                  <a:srgbClr val="7030A0"/>
                </a:solidFill>
                <a:latin typeface="Arial"/>
                <a:cs typeface="Arial"/>
              </a:rPr>
              <a:t>3</a:t>
            </a:r>
            <a:endParaRPr lang="fr-FR" sz="1100">
              <a:solidFill>
                <a:srgbClr val="7030A0"/>
              </a:solidFill>
            </a:endParaRPr>
          </a:p>
        </xdr:txBody>
      </xdr:sp>
      <xdr:sp macro="" textlink="">
        <xdr:nvSpPr>
          <xdr:cNvPr id="53" name="ZoneTexte 52"/>
          <xdr:cNvSpPr txBox="1"/>
        </xdr:nvSpPr>
        <xdr:spPr>
          <a:xfrm>
            <a:off x="6919384" y="3793280"/>
            <a:ext cx="753533" cy="28131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solidFill>
                  <a:srgbClr val="FF0000"/>
                </a:solidFill>
                <a:latin typeface="Arial"/>
                <a:cs typeface="Arial"/>
              </a:rPr>
              <a:t>Hélice 1</a:t>
            </a:r>
            <a:endParaRPr lang="fr-FR" sz="1100">
              <a:solidFill>
                <a:srgbClr val="FF0000"/>
              </a:solidFill>
            </a:endParaRPr>
          </a:p>
        </xdr:txBody>
      </xdr:sp>
      <xdr:sp macro="" textlink="">
        <xdr:nvSpPr>
          <xdr:cNvPr id="54" name="ZoneTexte 53"/>
          <xdr:cNvSpPr txBox="1"/>
        </xdr:nvSpPr>
        <xdr:spPr>
          <a:xfrm>
            <a:off x="10306050" y="4079030"/>
            <a:ext cx="753533" cy="28131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solidFill>
                  <a:srgbClr val="7030A0"/>
                </a:solidFill>
                <a:latin typeface="Arial"/>
                <a:cs typeface="Arial"/>
              </a:rPr>
              <a:t>Hélice 3</a:t>
            </a:r>
            <a:endParaRPr lang="fr-FR" sz="1100">
              <a:solidFill>
                <a:srgbClr val="7030A0"/>
              </a:solidFill>
            </a:endParaRPr>
          </a:p>
        </xdr:txBody>
      </xdr:sp>
      <xdr:cxnSp macro="">
        <xdr:nvCxnSpPr>
          <xdr:cNvPr id="55" name="Connecteur droit avec flèche 54"/>
          <xdr:cNvCxnSpPr/>
        </xdr:nvCxnSpPr>
        <xdr:spPr>
          <a:xfrm flipH="1">
            <a:off x="6771853" y="3989923"/>
            <a:ext cx="170814" cy="459511"/>
          </a:xfrm>
          <a:prstGeom prst="straightConnector1">
            <a:avLst/>
          </a:prstGeom>
          <a:ln w="3175"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" name="Connecteur droit avec flèche 76"/>
          <xdr:cNvCxnSpPr/>
        </xdr:nvCxnSpPr>
        <xdr:spPr>
          <a:xfrm flipH="1">
            <a:off x="9958917" y="4392090"/>
            <a:ext cx="433917" cy="582083"/>
          </a:xfrm>
          <a:prstGeom prst="straightConnector1">
            <a:avLst/>
          </a:prstGeom>
          <a:ln w="3175"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" name="Connecteur droit avec flèche 77"/>
          <xdr:cNvCxnSpPr/>
        </xdr:nvCxnSpPr>
        <xdr:spPr>
          <a:xfrm flipH="1">
            <a:off x="10255250" y="4402674"/>
            <a:ext cx="137584" cy="1365251"/>
          </a:xfrm>
          <a:prstGeom prst="straightConnector1">
            <a:avLst/>
          </a:prstGeom>
          <a:ln w="3175"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5" name="ZoneTexte 84"/>
          <xdr:cNvSpPr txBox="1"/>
        </xdr:nvSpPr>
        <xdr:spPr>
          <a:xfrm>
            <a:off x="10824634" y="5391364"/>
            <a:ext cx="499533" cy="28131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solidFill>
                  <a:schemeClr val="accent3">
                    <a:lumMod val="50000"/>
                  </a:schemeClr>
                </a:solidFill>
                <a:latin typeface="Arial"/>
                <a:cs typeface="Arial"/>
              </a:rPr>
              <a:t>k=0</a:t>
            </a:r>
            <a:endParaRPr lang="fr-FR" sz="1100">
              <a:solidFill>
                <a:schemeClr val="accent3">
                  <a:lumMod val="50000"/>
                </a:schemeClr>
              </a:solidFill>
            </a:endParaRPr>
          </a:p>
        </xdr:txBody>
      </xdr:sp>
      <xdr:sp macro="" textlink="">
        <xdr:nvSpPr>
          <xdr:cNvPr id="86" name="ZoneTexte 85"/>
          <xdr:cNvSpPr txBox="1"/>
        </xdr:nvSpPr>
        <xdr:spPr>
          <a:xfrm>
            <a:off x="9819217" y="5137365"/>
            <a:ext cx="499533" cy="28131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solidFill>
                  <a:schemeClr val="accent3">
                    <a:lumMod val="50000"/>
                  </a:schemeClr>
                </a:solidFill>
                <a:latin typeface="Arial"/>
                <a:cs typeface="Arial"/>
              </a:rPr>
              <a:t>k=1</a:t>
            </a:r>
            <a:endParaRPr lang="fr-FR" sz="1100">
              <a:solidFill>
                <a:schemeClr val="accent3">
                  <a:lumMod val="50000"/>
                </a:schemeClr>
              </a:solidFill>
            </a:endParaRPr>
          </a:p>
        </xdr:txBody>
      </xdr:sp>
      <xdr:sp macro="" textlink="">
        <xdr:nvSpPr>
          <xdr:cNvPr id="87" name="ZoneTexte 86"/>
          <xdr:cNvSpPr txBox="1"/>
        </xdr:nvSpPr>
        <xdr:spPr>
          <a:xfrm>
            <a:off x="8856134" y="4851615"/>
            <a:ext cx="499533" cy="28131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solidFill>
                  <a:schemeClr val="accent3">
                    <a:lumMod val="50000"/>
                  </a:schemeClr>
                </a:solidFill>
                <a:latin typeface="Arial"/>
                <a:cs typeface="Arial"/>
              </a:rPr>
              <a:t>k=2</a:t>
            </a:r>
            <a:endParaRPr lang="fr-FR" sz="1100">
              <a:solidFill>
                <a:schemeClr val="accent3">
                  <a:lumMod val="50000"/>
                </a:schemeClr>
              </a:solidFill>
            </a:endParaRPr>
          </a:p>
        </xdr:txBody>
      </xdr:sp>
      <xdr:sp macro="" textlink="">
        <xdr:nvSpPr>
          <xdr:cNvPr id="88" name="ZoneTexte 87"/>
          <xdr:cNvSpPr txBox="1"/>
        </xdr:nvSpPr>
        <xdr:spPr>
          <a:xfrm>
            <a:off x="7787217" y="4534115"/>
            <a:ext cx="499533" cy="28131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solidFill>
                  <a:schemeClr val="accent3">
                    <a:lumMod val="50000"/>
                  </a:schemeClr>
                </a:solidFill>
                <a:latin typeface="Arial"/>
                <a:cs typeface="Arial"/>
              </a:rPr>
              <a:t>k=3</a:t>
            </a:r>
            <a:endParaRPr lang="fr-FR" sz="1100">
              <a:solidFill>
                <a:schemeClr val="accent3">
                  <a:lumMod val="50000"/>
                </a:schemeClr>
              </a:solidFill>
            </a:endParaRPr>
          </a:p>
        </xdr:txBody>
      </xdr:sp>
      <xdr:sp macro="" textlink="">
        <xdr:nvSpPr>
          <xdr:cNvPr id="89" name="ZoneTexte 88"/>
          <xdr:cNvSpPr txBox="1"/>
        </xdr:nvSpPr>
        <xdr:spPr>
          <a:xfrm>
            <a:off x="6929967" y="4216615"/>
            <a:ext cx="499533" cy="28131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solidFill>
                  <a:schemeClr val="accent3">
                    <a:lumMod val="50000"/>
                  </a:schemeClr>
                </a:solidFill>
                <a:latin typeface="Arial"/>
                <a:cs typeface="Arial"/>
              </a:rPr>
              <a:t>k=4</a:t>
            </a:r>
            <a:endParaRPr lang="fr-FR" sz="1100">
              <a:solidFill>
                <a:schemeClr val="accent3">
                  <a:lumMod val="50000"/>
                </a:schemeClr>
              </a:solidFill>
            </a:endParaRPr>
          </a:p>
        </xdr:txBody>
      </xdr:sp>
    </xdr:grpSp>
    <xdr:clientData/>
  </xdr:twoCellAnchor>
  <xdr:twoCellAnchor editAs="oneCell">
    <xdr:from>
      <xdr:col>9</xdr:col>
      <xdr:colOff>705969</xdr:colOff>
      <xdr:row>1</xdr:row>
      <xdr:rowOff>29321</xdr:rowOff>
    </xdr:from>
    <xdr:to>
      <xdr:col>17</xdr:col>
      <xdr:colOff>144623</xdr:colOff>
      <xdr:row>21</xdr:row>
      <xdr:rowOff>145676</xdr:rowOff>
    </xdr:to>
    <xdr:grpSp>
      <xdr:nvGrpSpPr>
        <xdr:cNvPr id="27" name="Groupe 26"/>
        <xdr:cNvGrpSpPr/>
      </xdr:nvGrpSpPr>
      <xdr:grpSpPr>
        <a:xfrm>
          <a:off x="7709645" y="186203"/>
          <a:ext cx="5601890" cy="3343649"/>
          <a:chOff x="6836833" y="66675"/>
          <a:chExt cx="5601890" cy="3384438"/>
        </a:xfrm>
      </xdr:grpSpPr>
      <xdr:sp macro="" textlink="">
        <xdr:nvSpPr>
          <xdr:cNvPr id="47" name="ZoneTexte 46"/>
          <xdr:cNvSpPr txBox="1"/>
        </xdr:nvSpPr>
        <xdr:spPr>
          <a:xfrm>
            <a:off x="8468318" y="66675"/>
            <a:ext cx="336586" cy="2520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Y</a:t>
            </a:r>
          </a:p>
        </xdr:txBody>
      </xdr:sp>
      <xdr:sp macro="" textlink="">
        <xdr:nvSpPr>
          <xdr:cNvPr id="48" name="ZoneTexte 47"/>
          <xdr:cNvSpPr txBox="1"/>
        </xdr:nvSpPr>
        <xdr:spPr>
          <a:xfrm>
            <a:off x="10334588" y="1674821"/>
            <a:ext cx="336586" cy="25134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X</a:t>
            </a:r>
          </a:p>
        </xdr:txBody>
      </xdr:sp>
      <xdr:sp macro="" textlink="">
        <xdr:nvSpPr>
          <xdr:cNvPr id="52" name="ZoneTexte 51"/>
          <xdr:cNvSpPr txBox="1"/>
        </xdr:nvSpPr>
        <xdr:spPr>
          <a:xfrm>
            <a:off x="8165004" y="1928820"/>
            <a:ext cx="336586" cy="25134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Z</a:t>
            </a:r>
          </a:p>
        </xdr:txBody>
      </xdr:sp>
      <xdr:sp macro="" textlink="">
        <xdr:nvSpPr>
          <xdr:cNvPr id="1030" name="Ellipse 1029"/>
          <xdr:cNvSpPr/>
        </xdr:nvSpPr>
        <xdr:spPr>
          <a:xfrm>
            <a:off x="7453313" y="707153"/>
            <a:ext cx="2257425" cy="2211543"/>
          </a:xfrm>
          <a:prstGeom prst="ellipse">
            <a:avLst/>
          </a:prstGeom>
          <a:noFill/>
          <a:ln w="317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56" name="Ellipse 155"/>
          <xdr:cNvSpPr/>
        </xdr:nvSpPr>
        <xdr:spPr>
          <a:xfrm>
            <a:off x="7762874" y="1010423"/>
            <a:ext cx="1638302" cy="1605004"/>
          </a:xfrm>
          <a:prstGeom prst="ellipse">
            <a:avLst/>
          </a:prstGeom>
          <a:noFill/>
          <a:ln w="3175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1032" name="Connecteur droit avec flèche 1031"/>
          <xdr:cNvCxnSpPr/>
        </xdr:nvCxnSpPr>
        <xdr:spPr>
          <a:xfrm>
            <a:off x="6905625" y="1812924"/>
            <a:ext cx="3352800" cy="0"/>
          </a:xfrm>
          <a:prstGeom prst="straightConnector1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0" name="Connecteur droit avec flèche 159"/>
          <xdr:cNvCxnSpPr/>
        </xdr:nvCxnSpPr>
        <xdr:spPr>
          <a:xfrm flipV="1">
            <a:off x="8582026" y="282575"/>
            <a:ext cx="0" cy="2850092"/>
          </a:xfrm>
          <a:prstGeom prst="straightConnector1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5" name="Connecteur droit 1034"/>
          <xdr:cNvCxnSpPr>
            <a:endCxn id="1030" idx="7"/>
          </xdr:cNvCxnSpPr>
        </xdr:nvCxnSpPr>
        <xdr:spPr>
          <a:xfrm flipV="1">
            <a:off x="8572500" y="1031026"/>
            <a:ext cx="807646" cy="78190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36" name="Arc 1035"/>
          <xdr:cNvSpPr/>
        </xdr:nvSpPr>
        <xdr:spPr>
          <a:xfrm>
            <a:off x="8210550" y="1421006"/>
            <a:ext cx="781050" cy="765175"/>
          </a:xfrm>
          <a:prstGeom prst="arc">
            <a:avLst>
              <a:gd name="adj1" fmla="val 18668215"/>
              <a:gd name="adj2" fmla="val 0"/>
            </a:avLst>
          </a:prstGeom>
          <a:ln w="3175">
            <a:solidFill>
              <a:schemeClr val="tx1">
                <a:lumMod val="50000"/>
                <a:lumOff val="50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037" name="Ellipse 1036"/>
          <xdr:cNvSpPr/>
        </xdr:nvSpPr>
        <xdr:spPr>
          <a:xfrm>
            <a:off x="9139132" y="1229394"/>
            <a:ext cx="45720" cy="44791"/>
          </a:xfrm>
          <a:prstGeom prst="ellipse">
            <a:avLst/>
          </a:prstGeom>
          <a:ln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65" name="Ellipse 164"/>
          <xdr:cNvSpPr/>
        </xdr:nvSpPr>
        <xdr:spPr>
          <a:xfrm>
            <a:off x="9692640" y="1790530"/>
            <a:ext cx="45720" cy="44791"/>
          </a:xfrm>
          <a:prstGeom prst="ellipse">
            <a:avLst/>
          </a:prstGeom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038" name="ZoneTexte 1037"/>
          <xdr:cNvSpPr txBox="1"/>
        </xdr:nvSpPr>
        <xdr:spPr>
          <a:xfrm>
            <a:off x="8953500" y="1504989"/>
            <a:ext cx="295275" cy="223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l-GR" sz="1100">
                <a:latin typeface="Arial"/>
                <a:cs typeface="Arial"/>
              </a:rPr>
              <a:t>φ</a:t>
            </a:r>
            <a:endParaRPr lang="fr-FR" sz="1100"/>
          </a:p>
        </xdr:txBody>
      </xdr:sp>
      <xdr:cxnSp macro="">
        <xdr:nvCxnSpPr>
          <xdr:cNvPr id="167" name="Connecteur droit 166"/>
          <xdr:cNvCxnSpPr/>
        </xdr:nvCxnSpPr>
        <xdr:spPr>
          <a:xfrm>
            <a:off x="7315200" y="1122401"/>
            <a:ext cx="1266825" cy="690524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9" name="Arc 168"/>
          <xdr:cNvSpPr/>
        </xdr:nvSpPr>
        <xdr:spPr>
          <a:xfrm>
            <a:off x="7191375" y="441209"/>
            <a:ext cx="2781300" cy="2724770"/>
          </a:xfrm>
          <a:prstGeom prst="arc">
            <a:avLst>
              <a:gd name="adj1" fmla="val 12540684"/>
              <a:gd name="adj2" fmla="val 0"/>
            </a:avLst>
          </a:prstGeom>
          <a:ln w="3175">
            <a:solidFill>
              <a:schemeClr val="tx1">
                <a:lumMod val="50000"/>
                <a:lumOff val="50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71" name="ZoneTexte 170"/>
          <xdr:cNvSpPr txBox="1"/>
        </xdr:nvSpPr>
        <xdr:spPr>
          <a:xfrm>
            <a:off x="9163050" y="403883"/>
            <a:ext cx="295275" cy="223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l-GR" sz="1100">
                <a:latin typeface="Arial"/>
                <a:cs typeface="Arial"/>
              </a:rPr>
              <a:t>α</a:t>
            </a:r>
            <a:endParaRPr lang="fr-FR" sz="1100"/>
          </a:p>
        </xdr:txBody>
      </xdr:sp>
      <xdr:cxnSp macro="">
        <xdr:nvCxnSpPr>
          <xdr:cNvPr id="1045" name="Connecteur droit avec flèche 1044"/>
          <xdr:cNvCxnSpPr/>
        </xdr:nvCxnSpPr>
        <xdr:spPr>
          <a:xfrm flipH="1">
            <a:off x="9766935" y="1075744"/>
            <a:ext cx="777240" cy="727850"/>
          </a:xfrm>
          <a:prstGeom prst="straightConnector1">
            <a:avLst/>
          </a:prstGeom>
          <a:ln w="3175"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9" name="Connecteur droit avec flèche 178"/>
          <xdr:cNvCxnSpPr/>
        </xdr:nvCxnSpPr>
        <xdr:spPr>
          <a:xfrm flipH="1">
            <a:off x="9204960" y="749145"/>
            <a:ext cx="1348740" cy="503896"/>
          </a:xfrm>
          <a:prstGeom prst="straightConnector1">
            <a:avLst/>
          </a:prstGeom>
          <a:ln w="3175"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1" name="ZoneTexte 180"/>
          <xdr:cNvSpPr txBox="1"/>
        </xdr:nvSpPr>
        <xdr:spPr>
          <a:xfrm>
            <a:off x="10591800" y="618506"/>
            <a:ext cx="1390650" cy="2426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solidFill>
                  <a:srgbClr val="0070C0"/>
                </a:solidFill>
                <a:latin typeface="Arial"/>
                <a:cs typeface="Arial"/>
              </a:rPr>
              <a:t>Départ hélice 2</a:t>
            </a:r>
            <a:endParaRPr lang="fr-FR" sz="1100">
              <a:solidFill>
                <a:srgbClr val="0070C0"/>
              </a:solidFill>
            </a:endParaRPr>
          </a:p>
        </xdr:txBody>
      </xdr:sp>
      <xdr:sp macro="" textlink="">
        <xdr:nvSpPr>
          <xdr:cNvPr id="182" name="ZoneTexte 181"/>
          <xdr:cNvSpPr txBox="1"/>
        </xdr:nvSpPr>
        <xdr:spPr>
          <a:xfrm>
            <a:off x="10591800" y="935773"/>
            <a:ext cx="1390650" cy="2426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solidFill>
                  <a:srgbClr val="FF0000"/>
                </a:solidFill>
                <a:latin typeface="Arial"/>
                <a:cs typeface="Arial"/>
              </a:rPr>
              <a:t>Départ hélice 1</a:t>
            </a:r>
            <a:endParaRPr lang="fr-FR" sz="1100">
              <a:solidFill>
                <a:srgbClr val="FF0000"/>
              </a:solidFill>
            </a:endParaRPr>
          </a:p>
        </xdr:txBody>
      </xdr:sp>
      <xdr:sp macro="" textlink="">
        <xdr:nvSpPr>
          <xdr:cNvPr id="2" name="Ellipse 1"/>
          <xdr:cNvSpPr/>
        </xdr:nvSpPr>
        <xdr:spPr>
          <a:xfrm>
            <a:off x="8360834" y="1915583"/>
            <a:ext cx="127000" cy="127000"/>
          </a:xfrm>
          <a:prstGeom prst="ellipse">
            <a:avLst/>
          </a:prstGeom>
          <a:solidFill>
            <a:schemeClr val="bg1"/>
          </a:solidFill>
          <a:ln w="31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51" name="Ellipse 50"/>
          <xdr:cNvSpPr>
            <a:spLocks/>
          </xdr:cNvSpPr>
        </xdr:nvSpPr>
        <xdr:spPr>
          <a:xfrm>
            <a:off x="8413829" y="1968498"/>
            <a:ext cx="18000" cy="18000"/>
          </a:xfrm>
          <a:prstGeom prst="ellipse">
            <a:avLst/>
          </a:prstGeom>
          <a:solidFill>
            <a:schemeClr val="tx1"/>
          </a:solidFill>
          <a:ln w="31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97" name="Ellipse 96"/>
          <xdr:cNvSpPr/>
        </xdr:nvSpPr>
        <xdr:spPr>
          <a:xfrm>
            <a:off x="9355030" y="1011389"/>
            <a:ext cx="45720" cy="44791"/>
          </a:xfrm>
          <a:prstGeom prst="ellipse">
            <a:avLst/>
          </a:prstGeom>
          <a:solidFill>
            <a:srgbClr val="7030A0"/>
          </a:solidFill>
          <a:ln>
            <a:solidFill>
              <a:srgbClr val="7030A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98" name="Connecteur droit avec flèche 97"/>
          <xdr:cNvCxnSpPr/>
        </xdr:nvCxnSpPr>
        <xdr:spPr>
          <a:xfrm flipH="1">
            <a:off x="9384877" y="423333"/>
            <a:ext cx="1177290" cy="596875"/>
          </a:xfrm>
          <a:prstGeom prst="straightConnector1">
            <a:avLst/>
          </a:prstGeom>
          <a:ln w="3175"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0" name="ZoneTexte 99"/>
          <xdr:cNvSpPr txBox="1"/>
        </xdr:nvSpPr>
        <xdr:spPr>
          <a:xfrm>
            <a:off x="10591800" y="290423"/>
            <a:ext cx="1390650" cy="2426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solidFill>
                  <a:srgbClr val="7030A0"/>
                </a:solidFill>
                <a:latin typeface="Arial"/>
                <a:cs typeface="Arial"/>
              </a:rPr>
              <a:t>Départ hélice 3</a:t>
            </a:r>
            <a:endParaRPr lang="fr-FR" sz="1100">
              <a:solidFill>
                <a:srgbClr val="7030A0"/>
              </a:solidFill>
            </a:endParaRPr>
          </a:p>
        </xdr:txBody>
      </xdr:sp>
      <xdr:sp macro="" textlink="">
        <xdr:nvSpPr>
          <xdr:cNvPr id="101" name="Ellipse 100"/>
          <xdr:cNvSpPr/>
        </xdr:nvSpPr>
        <xdr:spPr>
          <a:xfrm>
            <a:off x="7472571" y="726023"/>
            <a:ext cx="2218908" cy="2173810"/>
          </a:xfrm>
          <a:prstGeom prst="ellipse">
            <a:avLst/>
          </a:prstGeom>
          <a:noFill/>
          <a:ln w="3175">
            <a:solidFill>
              <a:srgbClr val="7030A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03" name="ZoneTexte 102"/>
          <xdr:cNvSpPr txBox="1"/>
        </xdr:nvSpPr>
        <xdr:spPr>
          <a:xfrm>
            <a:off x="8535421" y="1759486"/>
            <a:ext cx="336586" cy="25134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0</a:t>
            </a:r>
          </a:p>
        </xdr:txBody>
      </xdr:sp>
      <xdr:sp macro="" textlink="">
        <xdr:nvSpPr>
          <xdr:cNvPr id="110" name="ZoneTexte 109"/>
          <xdr:cNvSpPr txBox="1"/>
        </xdr:nvSpPr>
        <xdr:spPr>
          <a:xfrm>
            <a:off x="6836833" y="3169249"/>
            <a:ext cx="5601890" cy="28186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latin typeface="Arial"/>
                <a:cs typeface="Arial"/>
              </a:rPr>
              <a:t>Les angles ont pour origine OX et sont positifs dans le sens trigo (donc de OX vers OY)</a:t>
            </a:r>
            <a:endParaRPr lang="fr-FR" sz="1100">
              <a:latin typeface="+mn-lt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449384</xdr:colOff>
      <xdr:row>62</xdr:row>
      <xdr:rowOff>19050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307384" cy="10058400"/>
        </a:xfrm>
        <a:prstGeom prst="rect">
          <a:avLst/>
        </a:prstGeom>
      </xdr:spPr>
    </xdr:pic>
    <xdr:clientData/>
  </xdr:twoCellAnchor>
  <xdr:twoCellAnchor editAs="oneCell">
    <xdr:from>
      <xdr:col>9</xdr:col>
      <xdr:colOff>238125</xdr:colOff>
      <xdr:row>0</xdr:row>
      <xdr:rowOff>0</xdr:rowOff>
    </xdr:from>
    <xdr:to>
      <xdr:col>18</xdr:col>
      <xdr:colOff>687509</xdr:colOff>
      <xdr:row>62</xdr:row>
      <xdr:rowOff>19050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96125" y="0"/>
          <a:ext cx="7307384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2:Y39"/>
  <sheetViews>
    <sheetView showGridLines="0" tabSelected="1" zoomScale="85" zoomScaleNormal="85" workbookViewId="0">
      <selection activeCell="I41" sqref="I41"/>
    </sheetView>
  </sheetViews>
  <sheetFormatPr baseColWidth="10" defaultRowHeight="12.75" x14ac:dyDescent="0.2"/>
  <cols>
    <col min="1" max="1" width="6.85546875" customWidth="1"/>
    <col min="2" max="2" width="5.42578125" customWidth="1"/>
    <col min="3" max="8" width="13.42578125" customWidth="1"/>
    <col min="9" max="9" width="12.140625" customWidth="1"/>
    <col min="11" max="11" width="12.42578125" bestFit="1" customWidth="1"/>
  </cols>
  <sheetData>
    <row r="2" spans="2:25" x14ac:dyDescent="0.2">
      <c r="C2" s="21" t="s">
        <v>34</v>
      </c>
    </row>
    <row r="3" spans="2:25" x14ac:dyDescent="0.2">
      <c r="C3" s="21"/>
    </row>
    <row r="4" spans="2:25" ht="18" x14ac:dyDescent="0.25">
      <c r="B4" s="62" t="s">
        <v>42</v>
      </c>
      <c r="C4" s="62"/>
      <c r="D4" s="62"/>
      <c r="E4" s="62"/>
      <c r="F4" s="62"/>
      <c r="G4" s="62"/>
      <c r="H4" s="62"/>
      <c r="I4" s="62"/>
    </row>
    <row r="5" spans="2:25" x14ac:dyDescent="0.2">
      <c r="C5" s="21"/>
    </row>
    <row r="6" spans="2:25" x14ac:dyDescent="0.2">
      <c r="C6" s="51" t="s">
        <v>31</v>
      </c>
      <c r="D6" s="52"/>
      <c r="E6" s="53" t="s">
        <v>32</v>
      </c>
      <c r="F6" s="54"/>
      <c r="G6" s="55"/>
      <c r="H6" s="22" t="s">
        <v>26</v>
      </c>
    </row>
    <row r="7" spans="2:25" x14ac:dyDescent="0.2">
      <c r="C7" s="32" t="s">
        <v>21</v>
      </c>
      <c r="D7" s="32" t="s">
        <v>19</v>
      </c>
      <c r="E7" s="28" t="s">
        <v>22</v>
      </c>
      <c r="F7" s="28" t="s">
        <v>20</v>
      </c>
      <c r="G7" s="28" t="s">
        <v>18</v>
      </c>
      <c r="H7" s="5" t="s">
        <v>17</v>
      </c>
      <c r="I7" s="1"/>
    </row>
    <row r="8" spans="2:25" ht="13.5" thickBot="1" x14ac:dyDescent="0.25">
      <c r="C8" s="7" t="s">
        <v>0</v>
      </c>
      <c r="D8" s="7" t="s">
        <v>0</v>
      </c>
      <c r="E8" s="29" t="s">
        <v>0</v>
      </c>
      <c r="F8" s="29" t="s">
        <v>0</v>
      </c>
      <c r="G8" s="29" t="s">
        <v>1</v>
      </c>
      <c r="H8" s="6" t="s">
        <v>0</v>
      </c>
      <c r="I8" s="1"/>
      <c r="S8" s="61" t="s">
        <v>46</v>
      </c>
      <c r="T8" s="61"/>
      <c r="U8" s="61"/>
      <c r="V8" s="61"/>
      <c r="W8" s="61"/>
      <c r="X8" s="61"/>
      <c r="Y8" s="61"/>
    </row>
    <row r="9" spans="2:25" x14ac:dyDescent="0.2">
      <c r="C9" s="10">
        <v>260</v>
      </c>
      <c r="D9" s="10">
        <v>500</v>
      </c>
      <c r="E9" s="10">
        <v>200</v>
      </c>
      <c r="F9" s="10">
        <v>250</v>
      </c>
      <c r="G9" s="10">
        <v>180</v>
      </c>
      <c r="H9" s="10">
        <v>850</v>
      </c>
      <c r="I9" s="1"/>
    </row>
    <row r="10" spans="2:25" ht="12.75" customHeight="1" x14ac:dyDescent="0.2">
      <c r="C10" s="1"/>
      <c r="D10" s="24"/>
      <c r="F10" s="23"/>
      <c r="G10" s="1"/>
      <c r="H10" s="1"/>
      <c r="I10" s="1"/>
      <c r="K10" s="3"/>
    </row>
    <row r="11" spans="2:25" ht="13.5" thickBot="1" x14ac:dyDescent="0.25">
      <c r="B11" s="64" t="s">
        <v>33</v>
      </c>
      <c r="C11" s="64"/>
      <c r="D11" s="64"/>
      <c r="E11" s="64"/>
      <c r="F11" s="64"/>
      <c r="G11" s="64"/>
      <c r="H11" s="64"/>
      <c r="I11" s="64"/>
      <c r="K11" s="3"/>
      <c r="S11" s="30" t="s">
        <v>8</v>
      </c>
      <c r="T11" s="26" t="s">
        <v>8</v>
      </c>
      <c r="U11" s="34" t="s">
        <v>8</v>
      </c>
      <c r="V11" s="46" t="s">
        <v>13</v>
      </c>
      <c r="W11" s="46"/>
      <c r="X11" s="46"/>
      <c r="Y11" s="46"/>
    </row>
    <row r="12" spans="2:25" x14ac:dyDescent="0.2">
      <c r="B12" s="2"/>
      <c r="C12" s="4"/>
      <c r="D12" s="4"/>
      <c r="E12" s="4"/>
      <c r="F12" s="4"/>
      <c r="G12" s="2"/>
      <c r="H12" s="12"/>
      <c r="S12" s="31" t="s">
        <v>9</v>
      </c>
      <c r="T12" s="27" t="s">
        <v>12</v>
      </c>
      <c r="U12" s="36" t="s">
        <v>35</v>
      </c>
      <c r="V12" s="46"/>
      <c r="W12" s="46"/>
      <c r="X12" s="46"/>
      <c r="Y12" s="46"/>
    </row>
    <row r="13" spans="2:25" x14ac:dyDescent="0.2">
      <c r="C13" s="1"/>
      <c r="D13" s="1"/>
      <c r="E13" s="49" t="s">
        <v>25</v>
      </c>
      <c r="F13" s="50"/>
      <c r="S13" s="7" t="s">
        <v>10</v>
      </c>
      <c r="T13" s="29" t="s">
        <v>11</v>
      </c>
      <c r="U13" s="33" t="s">
        <v>14</v>
      </c>
      <c r="V13" s="46"/>
      <c r="W13" s="46"/>
      <c r="X13" s="46"/>
      <c r="Y13" s="46"/>
    </row>
    <row r="14" spans="2:25" x14ac:dyDescent="0.2">
      <c r="B14" s="44" t="s">
        <v>16</v>
      </c>
      <c r="C14" s="5" t="s">
        <v>27</v>
      </c>
      <c r="D14" s="5" t="s">
        <v>27</v>
      </c>
      <c r="E14" s="5" t="s">
        <v>28</v>
      </c>
      <c r="F14" s="5" t="s">
        <v>29</v>
      </c>
      <c r="G14" s="44" t="s">
        <v>41</v>
      </c>
      <c r="H14" s="44" t="s">
        <v>40</v>
      </c>
      <c r="I14" s="25" t="s">
        <v>23</v>
      </c>
      <c r="S14" s="37">
        <f>-P_1/(2*PI()*R_1)</f>
        <v>-0.30606719825364492</v>
      </c>
      <c r="T14" s="39">
        <f xml:space="preserve"> P_2/(2*PI()*R_2)</f>
        <v>0.19894367886486916</v>
      </c>
      <c r="U14" s="41">
        <f xml:space="preserve"> P_2/(2*PI()*R_1)</f>
        <v>0.15303359912682246</v>
      </c>
      <c r="V14" s="47"/>
      <c r="W14" s="47"/>
      <c r="X14" s="47"/>
      <c r="Y14" s="47"/>
    </row>
    <row r="15" spans="2:25" x14ac:dyDescent="0.2">
      <c r="B15" s="45"/>
      <c r="C15" s="9" t="s">
        <v>2</v>
      </c>
      <c r="D15" s="9" t="s">
        <v>1</v>
      </c>
      <c r="E15" s="6" t="s">
        <v>0</v>
      </c>
      <c r="F15" s="6" t="s">
        <v>0</v>
      </c>
      <c r="G15" s="45"/>
      <c r="H15" s="45"/>
      <c r="I15" s="9" t="s">
        <v>30</v>
      </c>
      <c r="S15" s="32" t="s">
        <v>3</v>
      </c>
      <c r="T15" s="28" t="s">
        <v>4</v>
      </c>
      <c r="U15" s="35" t="s">
        <v>15</v>
      </c>
      <c r="V15" s="1"/>
      <c r="X15" s="1"/>
      <c r="Y15" s="1"/>
    </row>
    <row r="16" spans="2:25" x14ac:dyDescent="0.2">
      <c r="B16" s="6">
        <v>0</v>
      </c>
      <c r="C16" s="18">
        <f>(φ*P_2+2*PI()*(P_1-B16*P_2))/(P_2+P_1)</f>
        <v>5.2359877559829879</v>
      </c>
      <c r="D16" s="18">
        <f>DEGREES(C16)</f>
        <v>299.99999999999994</v>
      </c>
      <c r="E16" s="19">
        <f>P_1*(2*PI()-C16)/2/PI()</f>
        <v>83.333333333333385</v>
      </c>
      <c r="F16" s="19">
        <f>(C16-φ)*R_2*a_2+B16*P_2</f>
        <v>83.3333333333333</v>
      </c>
      <c r="G16" s="6" t="s">
        <v>1</v>
      </c>
      <c r="H16" s="6" t="s">
        <v>0</v>
      </c>
      <c r="I16" s="6" t="s">
        <v>0</v>
      </c>
      <c r="S16" s="7" t="s">
        <v>2</v>
      </c>
      <c r="T16" s="29" t="s">
        <v>2</v>
      </c>
      <c r="U16" s="33" t="s">
        <v>2</v>
      </c>
      <c r="V16" s="1"/>
      <c r="W16" s="1"/>
      <c r="X16" s="1"/>
      <c r="Y16" s="1"/>
    </row>
    <row r="17" spans="1:24" x14ac:dyDescent="0.2">
      <c r="B17" s="6">
        <v>1</v>
      </c>
      <c r="C17" s="18">
        <f>(φ*P_2+2*PI()*(P_1-B17*P_2))/(P_2+P_1)</f>
        <v>3.1415926535897931</v>
      </c>
      <c r="D17" s="18">
        <f t="shared" ref="D17:D20" si="0">DEGREES(C17)</f>
        <v>180</v>
      </c>
      <c r="E17" s="19">
        <f>P_1*(2*PI()-C17)/2/PI()</f>
        <v>249.99999999999997</v>
      </c>
      <c r="F17" s="19">
        <f>(C17-φ)*R_2*a_2+B17*P_2</f>
        <v>250</v>
      </c>
      <c r="G17" s="14">
        <f>D16-D17</f>
        <v>119.99999999999994</v>
      </c>
      <c r="H17" s="14">
        <f>E17-E16</f>
        <v>166.66666666666657</v>
      </c>
      <c r="I17" s="14">
        <f>DEGREES(ABS(ATAN(a_1))+a_2)</f>
        <v>28.416264329791446</v>
      </c>
      <c r="S17" s="38">
        <f>PI()+ATAN(a_1)</f>
        <v>2.8445789587827819</v>
      </c>
      <c r="T17" s="40">
        <f>ATAN(a_2)</f>
        <v>0.19637966043166585</v>
      </c>
      <c r="U17" s="42">
        <f>ATAN(a_3)</f>
        <v>0.1518554642899009</v>
      </c>
    </row>
    <row r="18" spans="1:24" x14ac:dyDescent="0.2">
      <c r="B18" s="6">
        <v>2</v>
      </c>
      <c r="C18" s="18">
        <f>(φ*P_2+2*PI()*(P_1-B18*P_2))/(P_2+P_1)</f>
        <v>1.0471975511965976</v>
      </c>
      <c r="D18" s="18">
        <f t="shared" si="0"/>
        <v>59.999999999999993</v>
      </c>
      <c r="E18" s="19">
        <f>P_1*(2*PI()-C18)/2/PI()</f>
        <v>416.66666666666674</v>
      </c>
      <c r="F18" s="19">
        <f>(C18-φ)*R_2*a_2+B18*P_2</f>
        <v>416.66666666666669</v>
      </c>
      <c r="G18" s="58"/>
      <c r="I18" s="58"/>
      <c r="S18" s="31" t="s">
        <v>3</v>
      </c>
      <c r="T18" s="27" t="s">
        <v>4</v>
      </c>
      <c r="U18" s="36" t="s">
        <v>15</v>
      </c>
      <c r="W18" s="5" t="s">
        <v>18</v>
      </c>
      <c r="X18" s="5" t="s">
        <v>36</v>
      </c>
    </row>
    <row r="19" spans="1:24" x14ac:dyDescent="0.2">
      <c r="B19" s="6">
        <v>3</v>
      </c>
      <c r="C19" s="18">
        <f>(φ*P_2+2*PI()*(P_1-B19*P_2))/(P_2+P_1)</f>
        <v>-1.0471975511965976</v>
      </c>
      <c r="D19" s="18">
        <f t="shared" si="0"/>
        <v>-59.999999999999993</v>
      </c>
      <c r="E19" s="19">
        <f>P_1*(2*PI()-C19)/2/PI()</f>
        <v>583.33333333333326</v>
      </c>
      <c r="F19" s="19">
        <f>(C19-φ)*R_2*a_2+B19*P_2</f>
        <v>583.33333333333337</v>
      </c>
      <c r="G19" s="58"/>
      <c r="I19" s="58"/>
      <c r="S19" s="7" t="s">
        <v>1</v>
      </c>
      <c r="T19" s="29" t="s">
        <v>1</v>
      </c>
      <c r="U19" s="33" t="s">
        <v>1</v>
      </c>
      <c r="W19" s="6" t="s">
        <v>2</v>
      </c>
      <c r="X19" s="6" t="s">
        <v>2</v>
      </c>
    </row>
    <row r="20" spans="1:24" x14ac:dyDescent="0.2">
      <c r="B20" s="8">
        <v>4</v>
      </c>
      <c r="C20" s="13">
        <f>(φ*P_2+2*PI()*(P_1-B20*P_2))/(P_2+P_1)</f>
        <v>-3.1415926535897931</v>
      </c>
      <c r="D20" s="13">
        <f t="shared" si="0"/>
        <v>-180</v>
      </c>
      <c r="E20" s="20">
        <f>P_1*(2*PI()-C20)/2/PI()</f>
        <v>750</v>
      </c>
      <c r="F20" s="20">
        <f>(C20-φ)*R_2*a_2+B20*P_2</f>
        <v>750</v>
      </c>
      <c r="G20" s="58"/>
      <c r="I20" s="58"/>
      <c r="S20" s="37">
        <f>DEGREES(S17)</f>
        <v>162.98236882997156</v>
      </c>
      <c r="T20" s="39">
        <f>DEGREES(T17)</f>
        <v>11.251725724946704</v>
      </c>
      <c r="U20" s="41">
        <f>DEGREES(U17)</f>
        <v>8.700677199810908</v>
      </c>
      <c r="W20" s="11">
        <f>RADIANS(φdeg)</f>
        <v>3.1415926535897931</v>
      </c>
      <c r="X20" s="11">
        <f>RADIANS(α1)</f>
        <v>2.0943951023931953</v>
      </c>
    </row>
    <row r="21" spans="1:24" x14ac:dyDescent="0.2">
      <c r="C21" s="1"/>
      <c r="D21" s="1"/>
      <c r="F21" s="1"/>
    </row>
    <row r="22" spans="1:24" x14ac:dyDescent="0.2">
      <c r="C22" s="43"/>
      <c r="D22" s="43"/>
      <c r="F22" s="43"/>
      <c r="J22" s="59"/>
    </row>
    <row r="23" spans="1:24" ht="13.5" thickBot="1" x14ac:dyDescent="0.25">
      <c r="A23" s="60"/>
      <c r="B23" s="67"/>
      <c r="C23" s="68"/>
      <c r="D23" s="68"/>
      <c r="E23" s="67"/>
      <c r="F23" s="68"/>
      <c r="G23" s="67"/>
      <c r="H23" s="69"/>
      <c r="I23" s="67"/>
      <c r="J23" s="59"/>
      <c r="S23" s="48" t="s">
        <v>24</v>
      </c>
      <c r="T23" s="48"/>
      <c r="U23" s="48"/>
    </row>
    <row r="24" spans="1:24" ht="13.5" thickTop="1" x14ac:dyDescent="0.2">
      <c r="A24" s="60"/>
      <c r="C24" s="43"/>
      <c r="D24" s="43"/>
      <c r="F24" s="43"/>
      <c r="J24" s="12"/>
      <c r="S24" s="5" t="s">
        <v>7</v>
      </c>
      <c r="T24" s="5" t="s">
        <v>5</v>
      </c>
      <c r="U24" s="5" t="s">
        <v>6</v>
      </c>
    </row>
    <row r="25" spans="1:24" ht="18" x14ac:dyDescent="0.25">
      <c r="B25" s="62" t="s">
        <v>43</v>
      </c>
      <c r="C25" s="62"/>
      <c r="D25" s="62"/>
      <c r="E25" s="62"/>
      <c r="F25" s="62"/>
      <c r="G25" s="62"/>
      <c r="H25" s="62"/>
      <c r="I25" s="62"/>
      <c r="J25" s="60"/>
      <c r="S25" s="15">
        <f>φ*R_1</f>
        <v>816.81408993334617</v>
      </c>
      <c r="T25" s="6">
        <f>-P_1*Xv_1/2/PI()/R_1+P_1</f>
        <v>250.00000000000003</v>
      </c>
      <c r="U25" s="17">
        <f>P_2*Xv_1/2/PI()/R_1-φ*P_2/2/PI()</f>
        <v>0</v>
      </c>
    </row>
    <row r="26" spans="1:24" x14ac:dyDescent="0.2">
      <c r="E26" s="1"/>
      <c r="H26" s="59"/>
      <c r="I26" s="59"/>
      <c r="J26" s="60"/>
      <c r="S26" s="11">
        <v>0</v>
      </c>
      <c r="T26" s="16">
        <f>-P_1*Xv_2/2/PI()/R_1+P_1</f>
        <v>500</v>
      </c>
      <c r="U26" s="8">
        <f>P_2*Xv_2/2/PI()/R_1-φ*P_2/2/PI()</f>
        <v>-124.99999999999999</v>
      </c>
    </row>
    <row r="27" spans="1:24" x14ac:dyDescent="0.2">
      <c r="C27" s="44" t="s">
        <v>39</v>
      </c>
      <c r="H27" s="12"/>
      <c r="I27" s="12"/>
    </row>
    <row r="28" spans="1:24" x14ac:dyDescent="0.2">
      <c r="C28" s="57"/>
      <c r="H28" s="59"/>
      <c r="I28" s="59"/>
    </row>
    <row r="29" spans="1:24" x14ac:dyDescent="0.2">
      <c r="C29" s="6" t="s">
        <v>1</v>
      </c>
      <c r="E29" s="73" t="s">
        <v>44</v>
      </c>
      <c r="H29" s="12"/>
      <c r="I29" s="12"/>
    </row>
    <row r="30" spans="1:24" x14ac:dyDescent="0.2">
      <c r="C30" s="10">
        <v>120</v>
      </c>
    </row>
    <row r="33" spans="3:9" ht="13.5" thickBot="1" x14ac:dyDescent="0.25">
      <c r="C33" s="63" t="s">
        <v>33</v>
      </c>
      <c r="D33" s="63"/>
      <c r="E33" s="63"/>
      <c r="F33" s="63"/>
      <c r="G33" s="63"/>
    </row>
    <row r="35" spans="3:9" x14ac:dyDescent="0.2">
      <c r="C35" s="44" t="s">
        <v>38</v>
      </c>
      <c r="D35" s="44" t="s">
        <v>37</v>
      </c>
      <c r="E35" s="70" t="s">
        <v>45</v>
      </c>
      <c r="F35" s="71"/>
      <c r="G35" s="71"/>
    </row>
    <row r="36" spans="3:9" ht="12.75" customHeight="1" x14ac:dyDescent="0.2">
      <c r="C36" s="57"/>
      <c r="D36" s="57"/>
      <c r="E36" s="72"/>
      <c r="F36" s="71"/>
      <c r="G36" s="71"/>
    </row>
    <row r="37" spans="3:9" x14ac:dyDescent="0.2">
      <c r="C37" s="6" t="s">
        <v>0</v>
      </c>
      <c r="D37" s="6" t="s">
        <v>0</v>
      </c>
      <c r="E37" s="72"/>
      <c r="F37" s="71"/>
      <c r="G37" s="71"/>
      <c r="H37" s="65"/>
      <c r="I37" s="65"/>
    </row>
    <row r="38" spans="3:9" x14ac:dyDescent="0.2">
      <c r="C38" s="56">
        <f>α1rad*P_1/(2*PI()-α1rad)</f>
        <v>249.99999999999997</v>
      </c>
      <c r="D38" s="56">
        <f>P_2*(2*PI()-α1rad)/α1rad</f>
        <v>500.00000000000017</v>
      </c>
      <c r="E38" s="72"/>
      <c r="F38" s="71"/>
      <c r="G38" s="71"/>
      <c r="H38" s="66"/>
      <c r="I38" s="66"/>
    </row>
    <row r="39" spans="3:9" x14ac:dyDescent="0.2">
      <c r="E39" s="2"/>
    </row>
  </sheetData>
  <mergeCells count="17">
    <mergeCell ref="B4:I4"/>
    <mergeCell ref="B25:I25"/>
    <mergeCell ref="C33:G33"/>
    <mergeCell ref="B11:I11"/>
    <mergeCell ref="C35:C36"/>
    <mergeCell ref="D35:D36"/>
    <mergeCell ref="C27:C28"/>
    <mergeCell ref="S8:Y8"/>
    <mergeCell ref="H14:H15"/>
    <mergeCell ref="G14:G15"/>
    <mergeCell ref="E35:G38"/>
    <mergeCell ref="B14:B15"/>
    <mergeCell ref="V11:Y14"/>
    <mergeCell ref="S23:U23"/>
    <mergeCell ref="E13:F13"/>
    <mergeCell ref="C6:D6"/>
    <mergeCell ref="E6:G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"/>
  <sheetViews>
    <sheetView showGridLines="0" workbookViewId="0">
      <selection activeCell="I64" sqref="I64:I65"/>
    </sheetView>
  </sheetViews>
  <sheetFormatPr baseColWidth="10"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21</vt:i4>
      </vt:variant>
    </vt:vector>
  </HeadingPairs>
  <TitlesOfParts>
    <vt:vector size="23" baseType="lpstr">
      <vt:lpstr>Calculs</vt:lpstr>
      <vt:lpstr>Calculs manuels</vt:lpstr>
      <vt:lpstr>a_1</vt:lpstr>
      <vt:lpstr>a_2</vt:lpstr>
      <vt:lpstr>a_3</vt:lpstr>
      <vt:lpstr>Coeff</vt:lpstr>
      <vt:lpstr>Lt</vt:lpstr>
      <vt:lpstr>P_1</vt:lpstr>
      <vt:lpstr>P_2</vt:lpstr>
      <vt:lpstr>P1imp</vt:lpstr>
      <vt:lpstr>P2imp</vt:lpstr>
      <vt:lpstr>R_1</vt:lpstr>
      <vt:lpstr>R_2</vt:lpstr>
      <vt:lpstr>X_1</vt:lpstr>
      <vt:lpstr>Xv_1</vt:lpstr>
      <vt:lpstr>Xv_2</vt:lpstr>
      <vt:lpstr>Y_1</vt:lpstr>
      <vt:lpstr>Y_2</vt:lpstr>
      <vt:lpstr>α</vt:lpstr>
      <vt:lpstr>α1</vt:lpstr>
      <vt:lpstr>α1rad</vt:lpstr>
      <vt:lpstr>φ</vt:lpstr>
      <vt:lpstr>φdeg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2013-06-30T06:46:28Z</dcterms:created>
  <dcterms:modified xsi:type="dcterms:W3CDTF">2013-07-03T12:25:17Z</dcterms:modified>
</cp:coreProperties>
</file>